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240" windowHeight="7125"/>
  </bookViews>
  <sheets>
    <sheet name="Plan nabave" sheetId="1" r:id="rId1"/>
  </sheets>
  <calcPr calcId="145621"/>
</workbook>
</file>

<file path=xl/calcChain.xml><?xml version="1.0" encoding="utf-8"?>
<calcChain xmlns="http://schemas.openxmlformats.org/spreadsheetml/2006/main">
  <c r="E33" i="1" l="1"/>
  <c r="E19" i="1"/>
  <c r="E32" i="1"/>
  <c r="E31" i="1"/>
  <c r="E30" i="1"/>
  <c r="E29" i="1"/>
  <c r="E28" i="1"/>
  <c r="E27" i="1"/>
  <c r="E26" i="1"/>
  <c r="E25" i="1" l="1"/>
  <c r="E24" i="1"/>
  <c r="E23" i="1"/>
  <c r="E22" i="1"/>
  <c r="E21" i="1"/>
  <c r="E20" i="1"/>
  <c r="E18" i="1"/>
  <c r="E17" i="1"/>
  <c r="E16" i="1" l="1"/>
</calcChain>
</file>

<file path=xl/sharedStrings.xml><?xml version="1.0" encoding="utf-8"?>
<sst xmlns="http://schemas.openxmlformats.org/spreadsheetml/2006/main" count="75" uniqueCount="61">
  <si>
    <t>VELEUČILIŠTE U KARLOVCU</t>
  </si>
  <si>
    <t>KARLOVAC UNIVERSITY OF APPLIED SCIENCES</t>
  </si>
  <si>
    <r>
      <t>Trg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J. J. Strossmayera 9</t>
    </r>
  </si>
  <si>
    <t>HR • 47000 Karlovac • Croatia</t>
  </si>
  <si>
    <t>tel.  +385 (0)47 843-500</t>
  </si>
  <si>
    <t>fax. +385 (0)47 843-503</t>
  </si>
  <si>
    <t>e-mail: dekanat@vuka.hr</t>
  </si>
  <si>
    <t xml:space="preserve">R. BR. </t>
  </si>
  <si>
    <t>KONTO</t>
  </si>
  <si>
    <t>PREDMET NABAVE</t>
  </si>
  <si>
    <t>EV BROJ</t>
  </si>
  <si>
    <t>PROCIJENJENA VRIJEDNOST (bez PDV-a)</t>
  </si>
  <si>
    <t>VRSTA POSTUPKA</t>
  </si>
  <si>
    <t>PLANIRANI POČETAK POSTUPKA</t>
  </si>
  <si>
    <t>PLANIRANO TRAJANJE UGOVORA ILI OS</t>
  </si>
  <si>
    <t>Uredski materijal</t>
  </si>
  <si>
    <t>bagatelna nabava</t>
  </si>
  <si>
    <t>Opskrba prirodnim plinom</t>
  </si>
  <si>
    <t>Prijevoz studenata-terenske vježbe</t>
  </si>
  <si>
    <t>savjetnik dekana za javnu nabavu</t>
  </si>
  <si>
    <t>dekan</t>
  </si>
  <si>
    <t>dr. sc. Branko Wasserbauer, prof.v.š.</t>
  </si>
  <si>
    <t>Računala i računalna oprema</t>
  </si>
  <si>
    <t>javna nabava - DUSJN</t>
  </si>
  <si>
    <t>UKUPNO</t>
  </si>
  <si>
    <t>Materijal i sredstva za čišćenje i održavanje</t>
  </si>
  <si>
    <t>Toneri</t>
  </si>
  <si>
    <t>Opskrba električnom energijom</t>
  </si>
  <si>
    <t>Uređenje portirne</t>
  </si>
  <si>
    <t>Projekt energetske učinkovitosti - Meštrovićeva</t>
  </si>
  <si>
    <t>javna nabava - Grad Karlovac</t>
  </si>
  <si>
    <t>6 mjeseci</t>
  </si>
  <si>
    <t>Tiskanje indeksa</t>
  </si>
  <si>
    <t>32922, 329231</t>
  </si>
  <si>
    <t>Uredski namještaj</t>
  </si>
  <si>
    <t>Osiguranje imovine i osoba</t>
  </si>
  <si>
    <t>Laboratorijsko posuđe, pribor i aparatura te kemikalije za studentske vježbe</t>
  </si>
  <si>
    <t>PLAN NABAVE ZA 2018. GODINU</t>
  </si>
  <si>
    <t>Na temelju Zakona o javnoj nabavi (120/16) donosim</t>
  </si>
  <si>
    <t>1/EV-B_2018</t>
  </si>
  <si>
    <t>2/EV-B_2018</t>
  </si>
  <si>
    <t>3/EV-B_2018</t>
  </si>
  <si>
    <t>4/EV-B_2018</t>
  </si>
  <si>
    <t>5/EV-B_2018</t>
  </si>
  <si>
    <t>Građevinski radovi "Atrij znanja"</t>
  </si>
  <si>
    <t>6/EV-B_2018</t>
  </si>
  <si>
    <t>7/EV-B_2018</t>
  </si>
  <si>
    <t>rujan 2018.</t>
  </si>
  <si>
    <t>2 godine</t>
  </si>
  <si>
    <t>1/EV-M</t>
  </si>
  <si>
    <t>otvoreni postupak</t>
  </si>
  <si>
    <t>Tisak (oglasi)</t>
  </si>
  <si>
    <t>Projektna dokumentacija - projekt Creator</t>
  </si>
  <si>
    <t>2/EV-M</t>
  </si>
  <si>
    <t>Tisak promotivnog materijala</t>
  </si>
  <si>
    <t>8/EV-B_2018</t>
  </si>
  <si>
    <t>9/EV-B_2018</t>
  </si>
  <si>
    <t>10/EV-B_2018</t>
  </si>
  <si>
    <t>11/EV-B_2018</t>
  </si>
  <si>
    <t xml:space="preserve">dr. sc. Nikolina Smajla </t>
  </si>
  <si>
    <t>lipanj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</si>
</sst>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3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Alignment="1">
      <alignment horizontal="left" indent="10"/>
    </xf>
    <xf numFmtId="0" fontId="2" fillId="0" borderId="0" xfId="0" applyFont="1" applyAlignment="1">
      <alignment horizontal="left" indent="10"/>
    </xf>
    <xf numFmtId="0" fontId="3" fillId="0" borderId="0" xfId="0" applyFont="1" applyAlignment="1">
      <alignment horizontal="left" indent="10"/>
    </xf>
    <xf numFmtId="0" fontId="0" fillId="0" borderId="0" xfId="0" applyBorder="1"/>
    <xf numFmtId="0" fontId="5" fillId="0" borderId="0" xfId="1" applyBorder="1" applyAlignment="1" applyProtection="1">
      <alignment horizontal="left" indent="10"/>
    </xf>
    <xf numFmtId="0" fontId="0" fillId="0" borderId="1" xfId="0" applyBorder="1"/>
    <xf numFmtId="0" fontId="0" fillId="0" borderId="0" xfId="0" applyFill="1"/>
    <xf numFmtId="0" fontId="7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0" fillId="0" borderId="3" xfId="0" applyNumberFormat="1" applyFont="1" applyBorder="1"/>
    <xf numFmtId="4" fontId="0" fillId="0" borderId="3" xfId="0" applyNumberFormat="1" applyFont="1" applyBorder="1" applyAlignment="1">
      <alignment horizontal="left"/>
    </xf>
    <xf numFmtId="0" fontId="9" fillId="0" borderId="4" xfId="0" applyFont="1" applyFill="1" applyBorder="1"/>
    <xf numFmtId="4" fontId="9" fillId="0" borderId="3" xfId="0" applyNumberFormat="1" applyFont="1" applyBorder="1"/>
    <xf numFmtId="0" fontId="9" fillId="0" borderId="3" xfId="0" applyFont="1" applyBorder="1"/>
    <xf numFmtId="4" fontId="9" fillId="0" borderId="3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9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horizontal="center"/>
    </xf>
    <xf numFmtId="1" fontId="9" fillId="0" borderId="0" xfId="0" applyNumberFormat="1" applyFont="1" applyFill="1" applyBorder="1"/>
    <xf numFmtId="0" fontId="9" fillId="0" borderId="0" xfId="0" applyFont="1" applyBorder="1"/>
    <xf numFmtId="49" fontId="11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0" fillId="0" borderId="0" xfId="0" applyNumberFormat="1" applyFont="1" applyBorder="1"/>
    <xf numFmtId="4" fontId="9" fillId="0" borderId="0" xfId="0" applyNumberFormat="1" applyFont="1" applyBorder="1"/>
    <xf numFmtId="4" fontId="9" fillId="0" borderId="0" xfId="0" applyNumberFormat="1" applyFont="1" applyBorder="1" applyAlignment="1">
      <alignment horizontal="left"/>
    </xf>
    <xf numFmtId="4" fontId="8" fillId="0" borderId="3" xfId="0" applyNumberFormat="1" applyFont="1" applyBorder="1"/>
    <xf numFmtId="49" fontId="11" fillId="0" borderId="6" xfId="0" applyNumberFormat="1" applyFont="1" applyBorder="1" applyAlignment="1">
      <alignment horizontal="center"/>
    </xf>
    <xf numFmtId="4" fontId="12" fillId="0" borderId="4" xfId="0" applyNumberFormat="1" applyFont="1" applyFill="1" applyBorder="1"/>
    <xf numFmtId="4" fontId="13" fillId="3" borderId="4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/>
    <xf numFmtId="0" fontId="9" fillId="0" borderId="3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1</xdr:col>
      <xdr:colOff>800100</xdr:colOff>
      <xdr:row>7</xdr:row>
      <xdr:rowOff>95250</xdr:rowOff>
    </xdr:to>
    <xdr:pic>
      <xdr:nvPicPr>
        <xdr:cNvPr id="2" name="Picture 1" descr="VUKA-logo-2010-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12858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kanat@vuka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9"/>
  <sheetViews>
    <sheetView tabSelected="1" topLeftCell="A13" zoomScaleNormal="100" workbookViewId="0">
      <selection activeCell="E34" sqref="E34"/>
    </sheetView>
  </sheetViews>
  <sheetFormatPr defaultRowHeight="12.75" x14ac:dyDescent="0.2"/>
  <cols>
    <col min="2" max="2" width="13.28515625" bestFit="1" customWidth="1"/>
    <col min="3" max="3" width="46.5703125" customWidth="1"/>
    <col min="4" max="4" width="21.5703125" customWidth="1"/>
    <col min="5" max="5" width="21" customWidth="1"/>
    <col min="6" max="6" width="20" customWidth="1"/>
    <col min="7" max="7" width="16.28515625" customWidth="1"/>
    <col min="8" max="8" width="20.5703125" bestFit="1" customWidth="1"/>
    <col min="9" max="9" width="11.28515625" bestFit="1" customWidth="1"/>
    <col min="10" max="10" width="11.85546875" bestFit="1" customWidth="1"/>
  </cols>
  <sheetData>
    <row r="2" spans="1:28" ht="16.5" x14ac:dyDescent="0.25">
      <c r="C2" s="1" t="s">
        <v>0</v>
      </c>
      <c r="D2" s="1"/>
    </row>
    <row r="3" spans="1:28" x14ac:dyDescent="0.2">
      <c r="C3" s="2" t="s">
        <v>1</v>
      </c>
      <c r="D3" s="2"/>
    </row>
    <row r="4" spans="1:28" ht="15.75" x14ac:dyDescent="0.25">
      <c r="C4" s="3" t="s">
        <v>2</v>
      </c>
      <c r="D4" s="3"/>
      <c r="E4" s="3"/>
    </row>
    <row r="5" spans="1:28" x14ac:dyDescent="0.2">
      <c r="C5" s="3" t="s">
        <v>3</v>
      </c>
      <c r="D5" s="3"/>
      <c r="E5" s="3"/>
    </row>
    <row r="6" spans="1:28" x14ac:dyDescent="0.2">
      <c r="C6" s="3" t="s">
        <v>4</v>
      </c>
      <c r="D6" s="3"/>
    </row>
    <row r="7" spans="1:28" x14ac:dyDescent="0.2">
      <c r="C7" s="3" t="s">
        <v>5</v>
      </c>
      <c r="D7" s="3"/>
    </row>
    <row r="8" spans="1:28" x14ac:dyDescent="0.2">
      <c r="A8" s="4"/>
      <c r="B8" s="4"/>
      <c r="C8" s="5" t="s">
        <v>6</v>
      </c>
      <c r="D8" s="5"/>
      <c r="E8" s="4"/>
      <c r="F8" s="4"/>
      <c r="G8" s="4"/>
    </row>
    <row r="9" spans="1:28" x14ac:dyDescent="0.2">
      <c r="A9" s="6"/>
      <c r="B9" s="6"/>
      <c r="C9" s="6"/>
      <c r="D9" s="6"/>
      <c r="E9" s="6"/>
      <c r="F9" s="6"/>
      <c r="G9" s="6"/>
      <c r="H9" s="6"/>
    </row>
    <row r="11" spans="1:28" ht="15" x14ac:dyDescent="0.25">
      <c r="A11" s="38" t="s">
        <v>38</v>
      </c>
      <c r="B11" s="38"/>
      <c r="C11" s="38"/>
      <c r="D11" s="38"/>
      <c r="E11" s="38"/>
      <c r="F11" s="38"/>
      <c r="G11" s="38"/>
      <c r="H11" s="3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" x14ac:dyDescent="0.25">
      <c r="A12" s="38" t="s">
        <v>37</v>
      </c>
      <c r="B12" s="38"/>
      <c r="C12" s="38"/>
      <c r="D12" s="38"/>
      <c r="E12" s="38"/>
      <c r="F12" s="38"/>
      <c r="G12" s="38"/>
      <c r="H12" s="3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2">
      <c r="E13" s="8"/>
      <c r="F13" s="8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38.25" x14ac:dyDescent="0.2">
      <c r="A14" s="9" t="s">
        <v>7</v>
      </c>
      <c r="B14" s="9" t="s">
        <v>8</v>
      </c>
      <c r="C14" s="10" t="s">
        <v>9</v>
      </c>
      <c r="D14" s="10" t="s">
        <v>10</v>
      </c>
      <c r="E14" s="10" t="s">
        <v>11</v>
      </c>
      <c r="F14" s="10" t="s">
        <v>12</v>
      </c>
      <c r="G14" s="10" t="s">
        <v>13</v>
      </c>
      <c r="H14" s="10" t="s">
        <v>14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x14ac:dyDescent="0.2">
      <c r="A15" s="11"/>
      <c r="B15" s="11"/>
      <c r="C15" s="12"/>
      <c r="D15" s="11"/>
      <c r="E15" s="12"/>
      <c r="F15" s="12"/>
      <c r="G15" s="12"/>
      <c r="H15" s="12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x14ac:dyDescent="0.2">
      <c r="A16" s="13">
        <v>1</v>
      </c>
      <c r="B16" s="19">
        <v>32211</v>
      </c>
      <c r="C16" s="19" t="s">
        <v>15</v>
      </c>
      <c r="D16" s="14" t="s">
        <v>39</v>
      </c>
      <c r="E16" s="18">
        <f>65000*0.8</f>
        <v>52000</v>
      </c>
      <c r="F16" s="15" t="s">
        <v>16</v>
      </c>
      <c r="G16" s="15"/>
      <c r="H16" s="16"/>
    </row>
    <row r="17" spans="1:15" x14ac:dyDescent="0.2">
      <c r="A17" s="13">
        <v>2</v>
      </c>
      <c r="B17" s="19">
        <v>32211</v>
      </c>
      <c r="C17" s="19" t="s">
        <v>26</v>
      </c>
      <c r="D17" s="14" t="s">
        <v>40</v>
      </c>
      <c r="E17" s="18">
        <f>75000*0.8</f>
        <v>60000</v>
      </c>
      <c r="F17" s="15" t="s">
        <v>16</v>
      </c>
      <c r="G17" s="15"/>
      <c r="H17" s="16"/>
    </row>
    <row r="18" spans="1:15" x14ac:dyDescent="0.2">
      <c r="A18" s="13">
        <v>3</v>
      </c>
      <c r="B18" s="19">
        <v>32214</v>
      </c>
      <c r="C18" s="19" t="s">
        <v>25</v>
      </c>
      <c r="D18" s="14" t="s">
        <v>41</v>
      </c>
      <c r="E18" s="18">
        <f>83000*0.8</f>
        <v>66400</v>
      </c>
      <c r="F18" s="18" t="s">
        <v>16</v>
      </c>
      <c r="G18" s="15"/>
      <c r="H18" s="16"/>
    </row>
    <row r="19" spans="1:15" ht="25.5" x14ac:dyDescent="0.2">
      <c r="A19" s="13">
        <v>4</v>
      </c>
      <c r="B19" s="19">
        <v>32229.422419999999</v>
      </c>
      <c r="C19" s="42" t="s">
        <v>36</v>
      </c>
      <c r="D19" s="14" t="s">
        <v>42</v>
      </c>
      <c r="E19" s="18">
        <f>(100000*0.8)+(118125*0.8)</f>
        <v>174500</v>
      </c>
      <c r="F19" s="18" t="s">
        <v>16</v>
      </c>
      <c r="G19" s="15"/>
      <c r="H19" s="20"/>
    </row>
    <row r="20" spans="1:15" x14ac:dyDescent="0.2">
      <c r="A20" s="13">
        <v>5</v>
      </c>
      <c r="B20" s="19">
        <v>32231</v>
      </c>
      <c r="C20" s="17" t="s">
        <v>27</v>
      </c>
      <c r="D20" s="14"/>
      <c r="E20" s="18">
        <f>210000*0.8</f>
        <v>168000</v>
      </c>
      <c r="F20" s="18" t="s">
        <v>23</v>
      </c>
      <c r="G20" s="15"/>
      <c r="H20" s="16"/>
    </row>
    <row r="21" spans="1:15" x14ac:dyDescent="0.2">
      <c r="A21" s="13">
        <v>6</v>
      </c>
      <c r="B21" s="19">
        <v>32233</v>
      </c>
      <c r="C21" s="17" t="s">
        <v>17</v>
      </c>
      <c r="D21" s="14"/>
      <c r="E21" s="18">
        <f>184000*0.8</f>
        <v>147200</v>
      </c>
      <c r="F21" s="15" t="s">
        <v>23</v>
      </c>
      <c r="G21" s="15"/>
      <c r="H21" s="16"/>
    </row>
    <row r="22" spans="1:15" x14ac:dyDescent="0.2">
      <c r="A22" s="13">
        <v>7</v>
      </c>
      <c r="B22" s="19">
        <v>32319</v>
      </c>
      <c r="C22" s="17" t="s">
        <v>18</v>
      </c>
      <c r="D22" s="14" t="s">
        <v>43</v>
      </c>
      <c r="E22" s="18">
        <f>65000*0.8</f>
        <v>52000</v>
      </c>
      <c r="F22" s="15" t="s">
        <v>16</v>
      </c>
      <c r="G22" s="15"/>
      <c r="H22" s="16"/>
    </row>
    <row r="23" spans="1:15" ht="14.25" x14ac:dyDescent="0.2">
      <c r="A23" s="13">
        <v>8</v>
      </c>
      <c r="B23" s="19">
        <v>32321</v>
      </c>
      <c r="C23" s="17" t="s">
        <v>28</v>
      </c>
      <c r="D23" s="14" t="s">
        <v>45</v>
      </c>
      <c r="E23" s="18">
        <f>230000*0.8</f>
        <v>184000</v>
      </c>
      <c r="F23" s="15" t="s">
        <v>16</v>
      </c>
      <c r="G23" s="36"/>
      <c r="H23" s="37"/>
    </row>
    <row r="24" spans="1:15" ht="14.25" x14ac:dyDescent="0.2">
      <c r="A24" s="13">
        <v>9</v>
      </c>
      <c r="B24" s="19">
        <v>32321</v>
      </c>
      <c r="C24" s="17" t="s">
        <v>29</v>
      </c>
      <c r="D24" s="14"/>
      <c r="E24" s="18">
        <f>1900000*0.8</f>
        <v>1520000</v>
      </c>
      <c r="F24" s="15" t="s">
        <v>30</v>
      </c>
      <c r="G24" s="36"/>
      <c r="H24" s="37"/>
    </row>
    <row r="25" spans="1:15" x14ac:dyDescent="0.2">
      <c r="A25" s="13">
        <v>10</v>
      </c>
      <c r="B25" s="19">
        <v>32321</v>
      </c>
      <c r="C25" s="17" t="s">
        <v>44</v>
      </c>
      <c r="D25" s="14" t="s">
        <v>49</v>
      </c>
      <c r="E25" s="18">
        <f>2500000*0.8</f>
        <v>2000000</v>
      </c>
      <c r="F25" s="18" t="s">
        <v>50</v>
      </c>
      <c r="G25" s="15" t="s">
        <v>47</v>
      </c>
      <c r="H25" s="20" t="s">
        <v>48</v>
      </c>
    </row>
    <row r="26" spans="1:15" ht="14.25" x14ac:dyDescent="0.2">
      <c r="A26" s="13">
        <v>11</v>
      </c>
      <c r="B26" s="19">
        <v>32332</v>
      </c>
      <c r="C26" s="17" t="s">
        <v>51</v>
      </c>
      <c r="D26" s="14" t="s">
        <v>45</v>
      </c>
      <c r="E26" s="18">
        <f>38000*0.8</f>
        <v>30400</v>
      </c>
      <c r="F26" s="15" t="s">
        <v>16</v>
      </c>
      <c r="G26" s="36"/>
      <c r="H26" s="37"/>
    </row>
    <row r="27" spans="1:15" x14ac:dyDescent="0.2">
      <c r="A27" s="13">
        <v>12</v>
      </c>
      <c r="B27" s="19">
        <v>32379</v>
      </c>
      <c r="C27" s="17" t="s">
        <v>52</v>
      </c>
      <c r="D27" s="14" t="s">
        <v>53</v>
      </c>
      <c r="E27" s="18">
        <f>700000*0.8</f>
        <v>560000</v>
      </c>
      <c r="F27" s="18" t="s">
        <v>50</v>
      </c>
      <c r="G27" s="18" t="s">
        <v>60</v>
      </c>
      <c r="H27" s="20" t="s">
        <v>31</v>
      </c>
      <c r="N27" s="25"/>
      <c r="O27" s="25"/>
    </row>
    <row r="28" spans="1:15" ht="14.25" x14ac:dyDescent="0.2">
      <c r="A28" s="13">
        <v>13</v>
      </c>
      <c r="B28" s="19">
        <v>323913</v>
      </c>
      <c r="C28" s="17" t="s">
        <v>54</v>
      </c>
      <c r="D28" s="14" t="s">
        <v>46</v>
      </c>
      <c r="E28" s="18">
        <f>90000*0.8</f>
        <v>72000</v>
      </c>
      <c r="F28" s="15" t="s">
        <v>16</v>
      </c>
      <c r="G28" s="36"/>
      <c r="H28" s="37"/>
      <c r="O28" s="25"/>
    </row>
    <row r="29" spans="1:15" ht="14.25" x14ac:dyDescent="0.2">
      <c r="A29" s="13">
        <v>14</v>
      </c>
      <c r="B29" s="19">
        <v>323915</v>
      </c>
      <c r="C29" s="17" t="s">
        <v>32</v>
      </c>
      <c r="D29" s="14" t="s">
        <v>55</v>
      </c>
      <c r="E29" s="18">
        <f>25000*0.8</f>
        <v>20000</v>
      </c>
      <c r="F29" s="15" t="s">
        <v>16</v>
      </c>
      <c r="G29" s="36"/>
      <c r="H29" s="37"/>
    </row>
    <row r="30" spans="1:15" x14ac:dyDescent="0.2">
      <c r="A30" s="13">
        <v>15</v>
      </c>
      <c r="B30" s="19" t="s">
        <v>33</v>
      </c>
      <c r="C30" s="17" t="s">
        <v>35</v>
      </c>
      <c r="D30" s="14" t="s">
        <v>56</v>
      </c>
      <c r="E30" s="18">
        <f>95000+40000</f>
        <v>135000</v>
      </c>
      <c r="F30" s="15" t="s">
        <v>16</v>
      </c>
      <c r="G30" s="15"/>
      <c r="H30" s="15"/>
    </row>
    <row r="31" spans="1:15" ht="14.25" x14ac:dyDescent="0.2">
      <c r="A31" s="13">
        <v>16</v>
      </c>
      <c r="B31" s="19">
        <v>42211</v>
      </c>
      <c r="C31" s="17" t="s">
        <v>22</v>
      </c>
      <c r="D31" s="14" t="s">
        <v>57</v>
      </c>
      <c r="E31" s="18">
        <f>134600*0.8</f>
        <v>107680</v>
      </c>
      <c r="F31" s="15" t="s">
        <v>16</v>
      </c>
      <c r="G31" s="36"/>
      <c r="H31" s="37"/>
    </row>
    <row r="32" spans="1:15" ht="14.25" x14ac:dyDescent="0.2">
      <c r="A32" s="13">
        <v>17</v>
      </c>
      <c r="B32" s="19">
        <v>42212</v>
      </c>
      <c r="C32" s="17" t="s">
        <v>34</v>
      </c>
      <c r="D32" s="14" t="s">
        <v>58</v>
      </c>
      <c r="E32" s="18">
        <f>50000*0.8</f>
        <v>40000</v>
      </c>
      <c r="F32" s="15" t="s">
        <v>16</v>
      </c>
      <c r="G32" s="36"/>
      <c r="H32" s="37"/>
    </row>
    <row r="33" spans="1:8" x14ac:dyDescent="0.2">
      <c r="A33" s="40" t="s">
        <v>24</v>
      </c>
      <c r="B33" s="41"/>
      <c r="C33" s="41"/>
      <c r="D33" s="35"/>
      <c r="E33" s="34">
        <f>SUM(E15:E32)</f>
        <v>5389180</v>
      </c>
      <c r="F33" s="15"/>
      <c r="G33" s="18"/>
      <c r="H33" s="20"/>
    </row>
    <row r="34" spans="1:8" x14ac:dyDescent="0.2">
      <c r="A34" s="26"/>
      <c r="B34" s="27"/>
      <c r="C34" s="28"/>
      <c r="D34" s="29"/>
      <c r="E34" s="30"/>
      <c r="F34" s="31"/>
      <c r="G34" s="32"/>
      <c r="H34" s="33"/>
    </row>
    <row r="35" spans="1:8" x14ac:dyDescent="0.2">
      <c r="A35" s="26"/>
      <c r="B35" s="27"/>
      <c r="C35" s="28"/>
      <c r="D35" s="29"/>
      <c r="E35" s="30"/>
      <c r="F35" s="31"/>
      <c r="G35" s="32"/>
      <c r="H35" s="33"/>
    </row>
    <row r="36" spans="1:8" x14ac:dyDescent="0.2">
      <c r="C36" s="21" t="s">
        <v>19</v>
      </c>
      <c r="F36" s="22" t="s">
        <v>20</v>
      </c>
      <c r="G36" s="22"/>
    </row>
    <row r="37" spans="1:8" x14ac:dyDescent="0.2">
      <c r="C37" s="24" t="s">
        <v>59</v>
      </c>
      <c r="F37" s="24" t="s">
        <v>21</v>
      </c>
      <c r="G37" s="22"/>
    </row>
    <row r="38" spans="1:8" x14ac:dyDescent="0.2">
      <c r="C38" s="4"/>
      <c r="F38" s="4"/>
      <c r="G38" s="4"/>
    </row>
    <row r="39" spans="1:8" x14ac:dyDescent="0.2">
      <c r="C39" s="23"/>
      <c r="F39" s="23"/>
      <c r="G39" s="4"/>
    </row>
  </sheetData>
  <mergeCells count="3">
    <mergeCell ref="A11:H11"/>
    <mergeCell ref="A12:H12"/>
    <mergeCell ref="A33:C33"/>
  </mergeCells>
  <hyperlinks>
    <hyperlink ref="C8" r:id="rId1" display="mailto:dekanat@vuka.hr"/>
  </hyperlinks>
  <pageMargins left="0.75" right="0.75" top="1" bottom="1" header="0.5" footer="0.5"/>
  <pageSetup paperSize="9" scale="7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nabave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Vojak</dc:creator>
  <cp:lastModifiedBy>Nikolina Vojak</cp:lastModifiedBy>
  <cp:lastPrinted>2018-01-13T22:46:53Z</cp:lastPrinted>
  <dcterms:created xsi:type="dcterms:W3CDTF">2013-01-17T13:07:48Z</dcterms:created>
  <dcterms:modified xsi:type="dcterms:W3CDTF">2018-01-13T22:47:51Z</dcterms:modified>
</cp:coreProperties>
</file>