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bukovac\Desktop\Plan 2024-2026\"/>
    </mc:Choice>
  </mc:AlternateContent>
  <xr:revisionPtr revIDLastSave="0" documentId="8_{2CC8AAA4-CEDD-4AF7-9F30-ECD3E8B0B8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6" i="2" l="1"/>
  <c r="E89" i="2"/>
  <c r="D80" i="2"/>
  <c r="D79" i="2" s="1"/>
  <c r="E79" i="2" s="1"/>
  <c r="D48" i="2"/>
  <c r="D40" i="2"/>
  <c r="C92" i="2"/>
  <c r="C38" i="2" s="1"/>
  <c r="C26" i="2"/>
  <c r="C16" i="2"/>
  <c r="C14" i="2"/>
  <c r="E92" i="2" l="1"/>
  <c r="C29" i="2"/>
  <c r="C23" i="2"/>
  <c r="C21" i="2"/>
  <c r="C19" i="2"/>
  <c r="C9" i="2"/>
  <c r="D103" i="2" l="1"/>
  <c r="D95" i="2"/>
  <c r="D90" i="2"/>
  <c r="D87" i="2"/>
  <c r="D84" i="2"/>
  <c r="D45" i="2"/>
  <c r="D39" i="2" s="1"/>
  <c r="D29" i="2"/>
  <c r="D21" i="2"/>
  <c r="D23" i="2"/>
  <c r="D19" i="2"/>
  <c r="D11" i="2"/>
  <c r="C7" i="2"/>
  <c r="D9" i="2"/>
  <c r="E39" i="2" l="1"/>
  <c r="E29" i="2"/>
  <c r="E23" i="2"/>
  <c r="E21" i="2"/>
  <c r="D71" i="2" l="1"/>
  <c r="D60" i="2"/>
  <c r="D53" i="2"/>
  <c r="D47" i="2" s="1"/>
  <c r="D14" i="2"/>
  <c r="D16" i="2"/>
  <c r="D26" i="2"/>
  <c r="E47" i="2" l="1"/>
  <c r="D38" i="2"/>
  <c r="D7" i="2"/>
  <c r="E7" i="2" s="1"/>
  <c r="E9" i="2"/>
  <c r="E17" i="1"/>
  <c r="E10" i="1"/>
  <c r="E9" i="1"/>
  <c r="E7" i="1"/>
  <c r="E38" i="2" l="1"/>
</calcChain>
</file>

<file path=xl/sharedStrings.xml><?xml version="1.0" encoding="utf-8"?>
<sst xmlns="http://schemas.openxmlformats.org/spreadsheetml/2006/main" count="125" uniqueCount="114">
  <si>
    <t>A. RAČUN PRIHODA I RASHODA</t>
  </si>
  <si>
    <t>Prihodi poslovanja</t>
  </si>
  <si>
    <t>Prihodi od prodaje nefinancijske imovine</t>
  </si>
  <si>
    <t>Rashodi poslovanja</t>
  </si>
  <si>
    <t>Rashodi za nabavu nefinancijske imovine</t>
  </si>
  <si>
    <t>B.RAČUN ZADUŽIVANJA/FINANCIRANJA</t>
  </si>
  <si>
    <t>Primici od financijske imovine i zaduživanja</t>
  </si>
  <si>
    <t>Izdaci za financijsku imovinu i otplatu zajmova</t>
  </si>
  <si>
    <t xml:space="preserve">C.RASPOLOŽIVA SREDSTVA IZ PRETHODNIH GODINA </t>
  </si>
  <si>
    <t>VIŠAK/MANJAK + NETO ZADUŽIVANJA/FINANCIRANJA + RASPOLOŽIVA SREDSTVA IZ PRETHODNIH GODINA</t>
  </si>
  <si>
    <t>PLANIRANO</t>
  </si>
  <si>
    <t>REALIZIRANO</t>
  </si>
  <si>
    <t>INDEX</t>
  </si>
  <si>
    <t>VIŠAK/MANJAK IZ PRETHODNIH GODINA</t>
  </si>
  <si>
    <t>BROJ KONTA</t>
  </si>
  <si>
    <t>VRSTA PRIHODA/PRIMITAKA</t>
  </si>
  <si>
    <t>Prihodi od financijske imovine</t>
  </si>
  <si>
    <t>Prihodi po posebnim propisima</t>
  </si>
  <si>
    <t>Ostali nespomenuti prihodi</t>
  </si>
  <si>
    <t>Prihodi iz nadležnog proračuna za financiranje redovne djelatnosti proračunskih korisnika</t>
  </si>
  <si>
    <t>Prihodi iz nadležnog proračuna za financiranje rashoda poslovanja</t>
  </si>
  <si>
    <t>Višak/manjak prihoda</t>
  </si>
  <si>
    <t>Višak prihoda</t>
  </si>
  <si>
    <t xml:space="preserve">SVEUKUPNO PRIHODI </t>
  </si>
  <si>
    <t>SVEUKUPNO RASHODI</t>
  </si>
  <si>
    <t>Plaće bruto</t>
  </si>
  <si>
    <t>Ostali rashodi za zaposlene</t>
  </si>
  <si>
    <t>Doprinosi na plaće</t>
  </si>
  <si>
    <t xml:space="preserve">Ostali nespomenuti rashodi poslovanja </t>
  </si>
  <si>
    <t xml:space="preserve">Ostali financijski rashodi </t>
  </si>
  <si>
    <t xml:space="preserve">Postrojenja i oprema </t>
  </si>
  <si>
    <t>Uredska oprema i namještaj</t>
  </si>
  <si>
    <t>Oprema za održavanje i zaštitu</t>
  </si>
  <si>
    <t xml:space="preserve">Uređaji, strojevi i oprema za ostale namjene </t>
  </si>
  <si>
    <t xml:space="preserve">Knjige, imjetnička djela  i ostale izložbene vrijednosti </t>
  </si>
  <si>
    <t xml:space="preserve">Knjige </t>
  </si>
  <si>
    <t>Nematerijalna proizvodena imovina</t>
  </si>
  <si>
    <t>Ulaganja u računalne programe</t>
  </si>
  <si>
    <t>Dodatna ulaganja na građevinskim objektima</t>
  </si>
  <si>
    <t xml:space="preserve">Plaće za redovan rad </t>
  </si>
  <si>
    <t>Doprinosi za obvezno zdravstveno osiguranje</t>
  </si>
  <si>
    <t>Naknade troškova zaposlenima</t>
  </si>
  <si>
    <t>Službena putovanja</t>
  </si>
  <si>
    <t>Naknade za prijevoz, za rad na terenu i odvojeni život</t>
  </si>
  <si>
    <t>Stručno usavršavanje zaposlenika</t>
  </si>
  <si>
    <t>Rashodi za materijal i energiju</t>
  </si>
  <si>
    <t xml:space="preserve">Uredski materijal i ostali materijalni rashodi </t>
  </si>
  <si>
    <t>Materijal i sirovine</t>
  </si>
  <si>
    <t>Energija</t>
  </si>
  <si>
    <t>Materijal i dijelovi za tekuće i investicijsko održavanje</t>
  </si>
  <si>
    <t xml:space="preserve">Sitni inventar i auto gume </t>
  </si>
  <si>
    <t xml:space="preserve">Rashodi za usluge </t>
  </si>
  <si>
    <t xml:space="preserve">Usluge telefona, pošte i prijevoza </t>
  </si>
  <si>
    <t xml:space="preserve">Usluge tekućeg i investicijskog održavanja </t>
  </si>
  <si>
    <t xml:space="preserve">Usluge promidžbe i informiranja </t>
  </si>
  <si>
    <t>Komunalne usluge</t>
  </si>
  <si>
    <t xml:space="preserve">Zdravstvene i veterinarske usluge </t>
  </si>
  <si>
    <t>Inetelektualne i osobne usluge</t>
  </si>
  <si>
    <t xml:space="preserve">Računalne usluge </t>
  </si>
  <si>
    <t xml:space="preserve">Ostale usluge </t>
  </si>
  <si>
    <t>Premije osiguranja</t>
  </si>
  <si>
    <t xml:space="preserve">Reprezentacija </t>
  </si>
  <si>
    <t xml:space="preserve">Bankarske usluge i usluge platnog prometa </t>
  </si>
  <si>
    <t xml:space="preserve">Ostali nespomenuti financijski rashodi </t>
  </si>
  <si>
    <t>Pomoći od inozemnih vlada</t>
  </si>
  <si>
    <t>Tekuče pomoći od institucija i tijela EU</t>
  </si>
  <si>
    <t>Kamate na oročena sredstva i depozite po viđenju</t>
  </si>
  <si>
    <t>Prihodi od prodaje proizvoda i robe te pruženih usluga</t>
  </si>
  <si>
    <t>Ostali prihodi</t>
  </si>
  <si>
    <t>Donacije od pravnih i fizičkih osoba izvan općeg proračuna</t>
  </si>
  <si>
    <t>Kapitalne pomoći proračunskim korisnicima iz proračuna koji im nije nadležan</t>
  </si>
  <si>
    <t>Pomoći temeljem prijenosa Eu sredstava</t>
  </si>
  <si>
    <t>Tekuće pomoći temeljem prijenosa EU sredstava</t>
  </si>
  <si>
    <t>Prihodi od prodaje proizvoda i robe</t>
  </si>
  <si>
    <t>Prihodi od pruženih usluga</t>
  </si>
  <si>
    <t>Tekuće donacije</t>
  </si>
  <si>
    <t>Kapitalne donacije</t>
  </si>
  <si>
    <t>Pomoći proračunskim korisnicima iz proračuna koji im nije nadležan</t>
  </si>
  <si>
    <t>Prijenosi između proračunskih korisnika istog proračuna</t>
  </si>
  <si>
    <t>Tekuće pijenosi između proračunskih korisnika istog proračuna</t>
  </si>
  <si>
    <t>Tekući prijenosi između proračunskih korisnika istog                                          160008,96</t>
  </si>
  <si>
    <t>VRSTA RASHODA/IZDATKA</t>
  </si>
  <si>
    <t>Plaće za prekovremeni rad</t>
  </si>
  <si>
    <t>Plaće za posebne uvjete rada</t>
  </si>
  <si>
    <t>Ostale naknade troškova zaposlenima</t>
  </si>
  <si>
    <t>Službena,radna i zaštitna odjeća i obuća</t>
  </si>
  <si>
    <t>Zakupnine i najamnine</t>
  </si>
  <si>
    <t>Naknade troškova osobama izvan radnog odnosa</t>
  </si>
  <si>
    <t>Naknade za rad predstavničkih i izvršnih tijela</t>
  </si>
  <si>
    <t>Pristojbe i naknade</t>
  </si>
  <si>
    <t>Troškovi sudskih postupaka</t>
  </si>
  <si>
    <t>Negativne tečajne razlike i razlike zbog pimjene valutne klauzule</t>
  </si>
  <si>
    <t>Naknade građanima i kućanstvima u novcu</t>
  </si>
  <si>
    <t>Ostale naknade građanima i kućanstvima u novcu</t>
  </si>
  <si>
    <t>Tekuće donacije u novcu</t>
  </si>
  <si>
    <t>REALIZACIJA FINANCIJSKOG PLANA VELEUČILIŠTA U KARLOVCU ZA 01-06/2023. GODINU</t>
  </si>
  <si>
    <t>Tekuće pomoći proračunskim korisnicima iz proračuna koji im nije nadležan</t>
  </si>
  <si>
    <t>Članarine i norme</t>
  </si>
  <si>
    <t>Pomoći dane u inozemstvo i unutar općeg</t>
  </si>
  <si>
    <t>Tekući prijenosi između prpračunskih korisnika</t>
  </si>
  <si>
    <t>Komunikacijska oprema</t>
  </si>
  <si>
    <t>Medicinska i laboratorijska oprema</t>
  </si>
  <si>
    <t>Instrumenti,uređaji i strojevi</t>
  </si>
  <si>
    <t>Sportska i glazbena oprema</t>
  </si>
  <si>
    <t>PRIJEDLOG POLUGODIŠNJEG IZVJEŠTAJA O IZVRŠENJU FINANCIJSKOG PLANA 2023. GODINE</t>
  </si>
  <si>
    <t>Rashodi za nabavu neproizvedene dugotrajne</t>
  </si>
  <si>
    <t>Rashodi za nabavu nefinacijske imovine</t>
  </si>
  <si>
    <t>Materijalni rashodi</t>
  </si>
  <si>
    <t>Rashodi za zaposlene</t>
  </si>
  <si>
    <t>Financijski rashodi</t>
  </si>
  <si>
    <t>Naknade građanima i kućanstvima na temelju osi</t>
  </si>
  <si>
    <t xml:space="preserve">Ostali rashodi </t>
  </si>
  <si>
    <t>Rashodi za nabavu proizvedene dugotrajne imovine</t>
  </si>
  <si>
    <t>planirana nabava u 2022.g. ali je došla u 2023.g..Plan je rađen u rujnu 2022.g.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</si>
</sst>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4" borderId="4" applyNumberFormat="0" applyAlignment="0" applyProtection="0"/>
  </cellStyleXfs>
  <cellXfs count="40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2" fillId="0" borderId="0" xfId="0" applyFont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Fill="1" applyBorder="1"/>
    <xf numFmtId="4" fontId="0" fillId="3" borderId="1" xfId="0" applyNumberFormat="1" applyFill="1" applyBorder="1"/>
    <xf numFmtId="0" fontId="0" fillId="3" borderId="1" xfId="0" applyFill="1" applyBorder="1" applyAlignment="1"/>
    <xf numFmtId="0" fontId="1" fillId="3" borderId="1" xfId="0" applyFont="1" applyFill="1" applyBorder="1" applyAlignment="1"/>
    <xf numFmtId="4" fontId="1" fillId="3" borderId="1" xfId="0" applyNumberFormat="1" applyFont="1" applyFill="1" applyBorder="1"/>
    <xf numFmtId="4" fontId="1" fillId="0" borderId="1" xfId="0" applyNumberFormat="1" applyFont="1" applyBorder="1"/>
    <xf numFmtId="0" fontId="0" fillId="0" borderId="1" xfId="0" applyFont="1" applyBorder="1"/>
    <xf numFmtId="0" fontId="0" fillId="0" borderId="1" xfId="0" applyFont="1" applyBorder="1" applyAlignment="1">
      <alignment wrapText="1"/>
    </xf>
    <xf numFmtId="4" fontId="0" fillId="3" borderId="1" xfId="0" applyNumberFormat="1" applyFont="1" applyFill="1" applyBorder="1"/>
    <xf numFmtId="4" fontId="0" fillId="0" borderId="0" xfId="0" applyNumberFormat="1"/>
    <xf numFmtId="43" fontId="0" fillId="3" borderId="1" xfId="1" applyNumberFormat="1" applyFont="1" applyFill="1" applyBorder="1"/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0" xfId="0" applyAlignment="1">
      <alignment wrapText="1"/>
    </xf>
    <xf numFmtId="4" fontId="0" fillId="0" borderId="1" xfId="0" applyNumberFormat="1" applyFont="1" applyBorder="1"/>
    <xf numFmtId="0" fontId="0" fillId="0" borderId="1" xfId="0" applyFont="1" applyFill="1" applyBorder="1"/>
    <xf numFmtId="4" fontId="1" fillId="0" borderId="0" xfId="0" applyNumberFormat="1" applyFont="1"/>
    <xf numFmtId="0" fontId="4" fillId="0" borderId="0" xfId="0" applyFont="1"/>
    <xf numFmtId="0" fontId="1" fillId="3" borderId="2" xfId="0" applyFont="1" applyFill="1" applyBorder="1" applyAlignment="1"/>
    <xf numFmtId="0" fontId="1" fillId="3" borderId="3" xfId="0" applyFont="1" applyFill="1" applyBorder="1" applyAlignment="1"/>
    <xf numFmtId="2" fontId="1" fillId="0" borderId="0" xfId="0" applyNumberFormat="1" applyFont="1"/>
    <xf numFmtId="4" fontId="1" fillId="2" borderId="1" xfId="0" applyNumberFormat="1" applyFont="1" applyFill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3" borderId="1" xfId="0" applyFont="1" applyFill="1" applyBorder="1" applyAlignment="1"/>
    <xf numFmtId="0" fontId="0" fillId="3" borderId="1" xfId="0" applyFont="1" applyFill="1" applyBorder="1" applyAlignment="1">
      <alignment wrapText="1"/>
    </xf>
    <xf numFmtId="0" fontId="1" fillId="2" borderId="3" xfId="0" applyFont="1" applyFill="1" applyBorder="1" applyAlignment="1"/>
    <xf numFmtId="0" fontId="5" fillId="4" borderId="4" xfId="2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</cellXfs>
  <cellStyles count="3">
    <cellStyle name="Check Cell" xfId="2" builtinId="23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F20"/>
  <sheetViews>
    <sheetView tabSelected="1" zoomScale="115" zoomScaleNormal="115" workbookViewId="0">
      <selection activeCell="I16" sqref="I16"/>
    </sheetView>
  </sheetViews>
  <sheetFormatPr defaultRowHeight="15" x14ac:dyDescent="0.25"/>
  <cols>
    <col min="2" max="2" width="43" customWidth="1"/>
    <col min="3" max="3" width="15.85546875" customWidth="1"/>
    <col min="4" max="4" width="14" customWidth="1"/>
    <col min="5" max="5" width="12.42578125" customWidth="1"/>
  </cols>
  <sheetData>
    <row r="3" spans="2:6" x14ac:dyDescent="0.25">
      <c r="B3" s="32" t="s">
        <v>104</v>
      </c>
    </row>
    <row r="5" spans="2:6" x14ac:dyDescent="0.25">
      <c r="B5" s="3"/>
      <c r="C5" s="33" t="s">
        <v>10</v>
      </c>
      <c r="D5" s="33" t="s">
        <v>11</v>
      </c>
      <c r="E5" s="33" t="s">
        <v>12</v>
      </c>
    </row>
    <row r="6" spans="2:6" x14ac:dyDescent="0.25">
      <c r="B6" s="8" t="s">
        <v>0</v>
      </c>
      <c r="C6" s="4"/>
      <c r="D6" s="4"/>
      <c r="E6" s="4"/>
    </row>
    <row r="7" spans="2:6" x14ac:dyDescent="0.25">
      <c r="B7" s="2" t="s">
        <v>1</v>
      </c>
      <c r="C7" s="15">
        <v>3795501</v>
      </c>
      <c r="D7" s="15">
        <v>2292184.9</v>
      </c>
      <c r="E7" s="15">
        <f>(D7/C7)*100</f>
        <v>60.392156397798338</v>
      </c>
    </row>
    <row r="8" spans="2:6" x14ac:dyDescent="0.25">
      <c r="B8" s="2" t="s">
        <v>2</v>
      </c>
      <c r="C8" s="4">
        <v>0</v>
      </c>
      <c r="D8" s="4">
        <v>0</v>
      </c>
      <c r="E8" s="4">
        <v>0</v>
      </c>
    </row>
    <row r="9" spans="2:6" x14ac:dyDescent="0.25">
      <c r="B9" s="2" t="s">
        <v>3</v>
      </c>
      <c r="C9" s="15">
        <v>4022701</v>
      </c>
      <c r="D9" s="15">
        <v>2037920.65</v>
      </c>
      <c r="E9" s="15">
        <f t="shared" ref="E9:E10" si="0">(D9/C9)*100</f>
        <v>50.660505217762889</v>
      </c>
    </row>
    <row r="10" spans="2:6" x14ac:dyDescent="0.25">
      <c r="B10" s="2" t="s">
        <v>4</v>
      </c>
      <c r="C10" s="15">
        <v>60000</v>
      </c>
      <c r="D10" s="15">
        <v>427758.91</v>
      </c>
      <c r="E10" s="15">
        <f t="shared" si="0"/>
        <v>712.93151666666665</v>
      </c>
      <c r="F10" t="s">
        <v>113</v>
      </c>
    </row>
    <row r="11" spans="2:6" x14ac:dyDescent="0.25">
      <c r="B11" s="2"/>
      <c r="C11" s="4"/>
      <c r="D11" s="4"/>
      <c r="E11" s="4"/>
    </row>
    <row r="12" spans="2:6" x14ac:dyDescent="0.25">
      <c r="B12" s="9" t="s">
        <v>5</v>
      </c>
      <c r="C12" s="4"/>
      <c r="D12" s="4"/>
      <c r="E12" s="4"/>
    </row>
    <row r="13" spans="2:6" x14ac:dyDescent="0.25">
      <c r="B13" s="2" t="s">
        <v>6</v>
      </c>
      <c r="C13" s="4">
        <v>0</v>
      </c>
      <c r="D13" s="4">
        <v>0</v>
      </c>
      <c r="E13" s="4">
        <v>0</v>
      </c>
    </row>
    <row r="14" spans="2:6" x14ac:dyDescent="0.25">
      <c r="B14" s="2" t="s">
        <v>7</v>
      </c>
      <c r="C14" s="4">
        <v>0</v>
      </c>
      <c r="D14" s="4">
        <v>0</v>
      </c>
      <c r="E14" s="4">
        <v>0</v>
      </c>
    </row>
    <row r="15" spans="2:6" x14ac:dyDescent="0.25">
      <c r="B15" s="2"/>
      <c r="C15" s="4"/>
      <c r="D15" s="4"/>
      <c r="E15" s="4"/>
    </row>
    <row r="16" spans="2:6" ht="31.5" customHeight="1" x14ac:dyDescent="0.25">
      <c r="B16" s="9" t="s">
        <v>8</v>
      </c>
      <c r="C16" s="4"/>
      <c r="D16" s="4"/>
      <c r="E16" s="4"/>
    </row>
    <row r="17" spans="2:5" ht="22.5" customHeight="1" x14ac:dyDescent="0.25">
      <c r="B17" s="9" t="s">
        <v>13</v>
      </c>
      <c r="C17" s="15">
        <v>52950.44</v>
      </c>
      <c r="D17" s="15">
        <v>0</v>
      </c>
      <c r="E17" s="15">
        <f>(D17/C17)*100</f>
        <v>0</v>
      </c>
    </row>
    <row r="18" spans="2:5" x14ac:dyDescent="0.25">
      <c r="B18" s="2"/>
      <c r="C18" s="4"/>
      <c r="D18" s="4"/>
      <c r="E18" s="4"/>
    </row>
    <row r="19" spans="2:5" ht="60" x14ac:dyDescent="0.25">
      <c r="B19" s="9" t="s">
        <v>9</v>
      </c>
      <c r="C19" s="4">
        <v>0</v>
      </c>
      <c r="D19" s="15">
        <v>440117.27</v>
      </c>
      <c r="E19" s="4">
        <v>0</v>
      </c>
    </row>
    <row r="20" spans="2:5" x14ac:dyDescent="0.25">
      <c r="B20" s="2"/>
      <c r="C20" s="4"/>
      <c r="D20" s="4"/>
      <c r="E20" s="4"/>
    </row>
  </sheetData>
  <pageMargins left="0.7" right="0.7" top="0.75" bottom="0.75" header="0.3" footer="0.3"/>
  <pageSetup paperSize="9" scale="9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I108"/>
  <sheetViews>
    <sheetView zoomScale="85" zoomScaleNormal="85" workbookViewId="0">
      <selection activeCell="E38" sqref="E38"/>
    </sheetView>
  </sheetViews>
  <sheetFormatPr defaultRowHeight="15" x14ac:dyDescent="0.25"/>
  <cols>
    <col min="1" max="1" width="8.7109375" customWidth="1"/>
    <col min="2" max="2" width="45.85546875" customWidth="1"/>
    <col min="3" max="3" width="13.85546875" customWidth="1"/>
    <col min="4" max="4" width="14" customWidth="1"/>
    <col min="5" max="5" width="8.140625" customWidth="1"/>
    <col min="7" max="7" width="16.85546875" customWidth="1"/>
    <col min="8" max="8" width="18.5703125" customWidth="1"/>
    <col min="9" max="9" width="12.7109375" bestFit="1" customWidth="1"/>
  </cols>
  <sheetData>
    <row r="3" spans="1:9" ht="15.75" x14ac:dyDescent="0.25">
      <c r="A3" s="5" t="s">
        <v>95</v>
      </c>
    </row>
    <row r="6" spans="1:9" x14ac:dyDescent="0.25">
      <c r="A6" s="1" t="s">
        <v>14</v>
      </c>
      <c r="B6" s="1" t="s">
        <v>15</v>
      </c>
      <c r="C6" s="1" t="s">
        <v>10</v>
      </c>
      <c r="D6" s="1" t="s">
        <v>11</v>
      </c>
      <c r="E6" s="1" t="s">
        <v>12</v>
      </c>
    </row>
    <row r="7" spans="1:9" x14ac:dyDescent="0.25">
      <c r="A7" s="38" t="s">
        <v>23</v>
      </c>
      <c r="B7" s="39"/>
      <c r="C7" s="31">
        <f>C8+C9+C11+C14+C16+C19+C21+C23+C26+C29+C31+C33</f>
        <v>3848451.44</v>
      </c>
      <c r="D7" s="31">
        <f>D8+D9+D11+D14+D16+D19+D21+D23+D26+D29+D31</f>
        <v>2292184.9</v>
      </c>
      <c r="E7" s="31">
        <f>(D7/C7)*100</f>
        <v>59.561227047729091</v>
      </c>
    </row>
    <row r="8" spans="1:9" x14ac:dyDescent="0.25">
      <c r="A8" s="28">
        <v>631</v>
      </c>
      <c r="B8" s="29" t="s">
        <v>64</v>
      </c>
      <c r="C8" s="14">
        <v>0</v>
      </c>
      <c r="D8" s="11">
        <v>0</v>
      </c>
      <c r="E8" s="11">
        <v>0</v>
      </c>
    </row>
    <row r="9" spans="1:9" x14ac:dyDescent="0.25">
      <c r="A9" s="13">
        <v>632</v>
      </c>
      <c r="B9" s="21" t="s">
        <v>64</v>
      </c>
      <c r="C9" s="14">
        <f>SUM(C10)</f>
        <v>191000</v>
      </c>
      <c r="D9" s="14">
        <f>SUM(D10)</f>
        <v>650287.37</v>
      </c>
      <c r="E9" s="14">
        <f t="shared" ref="E9:E29" si="0">(D9/C9)*100</f>
        <v>340.46459162303665</v>
      </c>
      <c r="G9" s="27"/>
      <c r="H9" s="27"/>
    </row>
    <row r="10" spans="1:9" x14ac:dyDescent="0.25">
      <c r="A10" s="12">
        <v>6323</v>
      </c>
      <c r="B10" s="22" t="s">
        <v>65</v>
      </c>
      <c r="C10" s="11">
        <v>191000</v>
      </c>
      <c r="D10" s="18">
        <v>650287.37</v>
      </c>
      <c r="E10" s="11">
        <v>0</v>
      </c>
      <c r="G10" s="26"/>
      <c r="H10" s="26"/>
      <c r="I10" s="26"/>
    </row>
    <row r="11" spans="1:9" ht="30" x14ac:dyDescent="0.25">
      <c r="A11" s="13">
        <v>636</v>
      </c>
      <c r="B11" s="21" t="s">
        <v>77</v>
      </c>
      <c r="C11" s="14">
        <v>0</v>
      </c>
      <c r="D11" s="14">
        <f>SUM(D12,D13)</f>
        <v>113108.48</v>
      </c>
      <c r="E11" s="14">
        <v>0</v>
      </c>
      <c r="H11" s="19"/>
    </row>
    <row r="12" spans="1:9" ht="30" x14ac:dyDescent="0.25">
      <c r="A12" s="34">
        <v>6361</v>
      </c>
      <c r="B12" s="35" t="s">
        <v>96</v>
      </c>
      <c r="C12" s="14"/>
      <c r="D12" s="18">
        <v>502.94</v>
      </c>
      <c r="E12" s="14"/>
      <c r="H12" s="19"/>
    </row>
    <row r="13" spans="1:9" ht="30" x14ac:dyDescent="0.25">
      <c r="A13" s="12">
        <v>6362</v>
      </c>
      <c r="B13" s="22" t="s">
        <v>70</v>
      </c>
      <c r="C13" s="11">
        <v>0</v>
      </c>
      <c r="D13" s="11">
        <v>112605.54</v>
      </c>
      <c r="E13" s="11">
        <v>0</v>
      </c>
    </row>
    <row r="14" spans="1:9" x14ac:dyDescent="0.25">
      <c r="A14" s="13">
        <v>638</v>
      </c>
      <c r="B14" s="21" t="s">
        <v>71</v>
      </c>
      <c r="C14" s="14">
        <f>SUM(C15)</f>
        <v>131000</v>
      </c>
      <c r="D14" s="14">
        <f>SUM(D15)</f>
        <v>14083.27</v>
      </c>
      <c r="E14" s="14">
        <v>0</v>
      </c>
    </row>
    <row r="15" spans="1:9" x14ac:dyDescent="0.25">
      <c r="A15" s="12">
        <v>6381</v>
      </c>
      <c r="B15" s="22" t="s">
        <v>72</v>
      </c>
      <c r="C15" s="11">
        <v>131000</v>
      </c>
      <c r="D15" s="11">
        <v>14083.27</v>
      </c>
      <c r="E15" s="11">
        <v>0</v>
      </c>
    </row>
    <row r="16" spans="1:9" ht="30" x14ac:dyDescent="0.25">
      <c r="A16" s="13">
        <v>639</v>
      </c>
      <c r="B16" s="22" t="s">
        <v>78</v>
      </c>
      <c r="C16" s="14">
        <f>SUM(C17:C18)</f>
        <v>62000</v>
      </c>
      <c r="D16" s="14">
        <f>SUM(D17:D18)</f>
        <v>1972.53</v>
      </c>
      <c r="E16" s="14">
        <v>0</v>
      </c>
    </row>
    <row r="17" spans="1:5" ht="30" x14ac:dyDescent="0.25">
      <c r="A17" s="12">
        <v>6391</v>
      </c>
      <c r="B17" s="22" t="s">
        <v>79</v>
      </c>
      <c r="C17" s="11">
        <v>22000</v>
      </c>
      <c r="D17" s="11">
        <v>1972.53</v>
      </c>
      <c r="E17" s="11">
        <v>0</v>
      </c>
    </row>
    <row r="18" spans="1:5" ht="30" x14ac:dyDescent="0.25">
      <c r="A18" s="12">
        <v>6393</v>
      </c>
      <c r="B18" s="22" t="s">
        <v>80</v>
      </c>
      <c r="C18" s="11">
        <v>40000</v>
      </c>
      <c r="D18" s="20">
        <v>0</v>
      </c>
      <c r="E18" s="11">
        <v>0</v>
      </c>
    </row>
    <row r="19" spans="1:5" x14ac:dyDescent="0.25">
      <c r="A19" s="8">
        <v>641</v>
      </c>
      <c r="B19" s="9" t="s">
        <v>16</v>
      </c>
      <c r="C19" s="14">
        <f>SUM(C20)</f>
        <v>100</v>
      </c>
      <c r="D19" s="14">
        <f>SUM(D20)</f>
        <v>84.38</v>
      </c>
      <c r="E19" s="14">
        <v>0</v>
      </c>
    </row>
    <row r="20" spans="1:5" ht="16.5" customHeight="1" x14ac:dyDescent="0.25">
      <c r="A20" s="1">
        <v>6413</v>
      </c>
      <c r="B20" s="2" t="s">
        <v>66</v>
      </c>
      <c r="C20" s="4">
        <v>100</v>
      </c>
      <c r="D20" s="4">
        <v>84.38</v>
      </c>
      <c r="E20" s="11">
        <v>0</v>
      </c>
    </row>
    <row r="21" spans="1:5" x14ac:dyDescent="0.25">
      <c r="A21" s="8">
        <v>652</v>
      </c>
      <c r="B21" s="9" t="s">
        <v>17</v>
      </c>
      <c r="C21" s="14">
        <f>SUM(C22)</f>
        <v>1050000</v>
      </c>
      <c r="D21" s="14">
        <f>SUM(D22)</f>
        <v>406746.19</v>
      </c>
      <c r="E21" s="14">
        <f t="shared" si="0"/>
        <v>38.73773238095238</v>
      </c>
    </row>
    <row r="22" spans="1:5" ht="24" customHeight="1" x14ac:dyDescent="0.25">
      <c r="A22" s="1">
        <v>6526</v>
      </c>
      <c r="B22" s="2" t="s">
        <v>18</v>
      </c>
      <c r="C22" s="4">
        <v>1050000</v>
      </c>
      <c r="D22" s="4">
        <v>406746.19</v>
      </c>
      <c r="E22" s="11">
        <v>0</v>
      </c>
    </row>
    <row r="23" spans="1:5" ht="30" x14ac:dyDescent="0.25">
      <c r="A23" s="8">
        <v>661</v>
      </c>
      <c r="B23" s="9" t="s">
        <v>67</v>
      </c>
      <c r="C23" s="15">
        <f>SUM(C24:C25)</f>
        <v>286500</v>
      </c>
      <c r="D23" s="15">
        <f>SUM(D24:D25)</f>
        <v>29444.97</v>
      </c>
      <c r="E23" s="14">
        <f t="shared" si="0"/>
        <v>10.277476439790577</v>
      </c>
    </row>
    <row r="24" spans="1:5" x14ac:dyDescent="0.25">
      <c r="A24" s="16">
        <v>6614</v>
      </c>
      <c r="B24" s="17" t="s">
        <v>73</v>
      </c>
      <c r="C24" s="4">
        <v>156500</v>
      </c>
      <c r="D24" s="4">
        <v>108.31</v>
      </c>
      <c r="E24" s="11">
        <v>0</v>
      </c>
    </row>
    <row r="25" spans="1:5" x14ac:dyDescent="0.25">
      <c r="A25" s="16">
        <v>6615</v>
      </c>
      <c r="B25" s="17" t="s">
        <v>74</v>
      </c>
      <c r="C25" s="4">
        <v>130000</v>
      </c>
      <c r="D25" s="4">
        <v>29336.66</v>
      </c>
      <c r="E25" s="11">
        <v>0</v>
      </c>
    </row>
    <row r="26" spans="1:5" ht="30" x14ac:dyDescent="0.25">
      <c r="A26" s="8">
        <v>663</v>
      </c>
      <c r="B26" s="9" t="s">
        <v>69</v>
      </c>
      <c r="C26" s="15">
        <f>SUM(C27:C28)</f>
        <v>14000</v>
      </c>
      <c r="D26" s="15">
        <f>SUM(D27:D28)</f>
        <v>2932.69</v>
      </c>
      <c r="E26" s="14">
        <v>0</v>
      </c>
    </row>
    <row r="27" spans="1:5" x14ac:dyDescent="0.25">
      <c r="A27" s="16">
        <v>6631</v>
      </c>
      <c r="B27" s="17" t="s">
        <v>75</v>
      </c>
      <c r="C27" s="4">
        <v>0</v>
      </c>
      <c r="D27" s="4">
        <v>1192.67</v>
      </c>
      <c r="E27" s="11">
        <v>0</v>
      </c>
    </row>
    <row r="28" spans="1:5" x14ac:dyDescent="0.25">
      <c r="A28" s="16">
        <v>6632</v>
      </c>
      <c r="B28" s="17" t="s">
        <v>76</v>
      </c>
      <c r="C28" s="4">
        <v>14000</v>
      </c>
      <c r="D28" s="4">
        <v>1740.02</v>
      </c>
      <c r="E28" s="11">
        <v>0</v>
      </c>
    </row>
    <row r="29" spans="1:5" ht="30" x14ac:dyDescent="0.25">
      <c r="A29" s="8">
        <v>671</v>
      </c>
      <c r="B29" s="9" t="s">
        <v>19</v>
      </c>
      <c r="C29" s="14">
        <f>SUM(C30)</f>
        <v>2058901</v>
      </c>
      <c r="D29" s="14">
        <f>SUM(D30)</f>
        <v>1068748.33</v>
      </c>
      <c r="E29" s="14">
        <f t="shared" si="0"/>
        <v>51.908679921958367</v>
      </c>
    </row>
    <row r="30" spans="1:5" ht="30" x14ac:dyDescent="0.25">
      <c r="A30" s="1">
        <v>6711</v>
      </c>
      <c r="B30" s="2" t="s">
        <v>20</v>
      </c>
      <c r="C30" s="4">
        <v>2058901</v>
      </c>
      <c r="D30" s="4">
        <v>1068748.33</v>
      </c>
      <c r="E30" s="11">
        <v>0</v>
      </c>
    </row>
    <row r="31" spans="1:5" x14ac:dyDescent="0.25">
      <c r="A31" s="8">
        <v>683</v>
      </c>
      <c r="B31" s="9" t="s">
        <v>68</v>
      </c>
      <c r="C31" s="15">
        <v>2000</v>
      </c>
      <c r="D31" s="15">
        <v>4776.6899999999996</v>
      </c>
      <c r="E31" s="14">
        <v>0</v>
      </c>
    </row>
    <row r="32" spans="1:5" x14ac:dyDescent="0.25">
      <c r="A32" s="8">
        <v>922</v>
      </c>
      <c r="B32" s="9" t="s">
        <v>21</v>
      </c>
      <c r="C32" s="15">
        <v>52950.44</v>
      </c>
      <c r="D32" s="4">
        <v>0</v>
      </c>
      <c r="E32" s="11">
        <v>0</v>
      </c>
    </row>
    <row r="33" spans="1:9" x14ac:dyDescent="0.25">
      <c r="A33" s="6">
        <v>9221</v>
      </c>
      <c r="B33" s="7" t="s">
        <v>22</v>
      </c>
      <c r="C33" s="24">
        <v>52950.44</v>
      </c>
      <c r="D33" s="4">
        <v>0</v>
      </c>
      <c r="E33" s="14">
        <v>0</v>
      </c>
    </row>
    <row r="34" spans="1:9" x14ac:dyDescent="0.25">
      <c r="B34" s="23"/>
    </row>
    <row r="37" spans="1:9" x14ac:dyDescent="0.25">
      <c r="A37" s="1" t="s">
        <v>14</v>
      </c>
      <c r="B37" s="1" t="s">
        <v>81</v>
      </c>
      <c r="C37" s="1" t="s">
        <v>10</v>
      </c>
      <c r="D37" s="1" t="s">
        <v>11</v>
      </c>
      <c r="E37" s="1" t="s">
        <v>12</v>
      </c>
    </row>
    <row r="38" spans="1:9" ht="15.75" thickBot="1" x14ac:dyDescent="0.3">
      <c r="A38" s="38" t="s">
        <v>24</v>
      </c>
      <c r="B38" s="39"/>
      <c r="C38" s="31">
        <f>C39+C44+C45+C47+C53+C60+C70+C71+C79+C86+C89+C92+C103</f>
        <v>4082701</v>
      </c>
      <c r="D38" s="31">
        <f>D39+D47+D79+D84+D86+D89+D92</f>
        <v>2465679.56</v>
      </c>
      <c r="E38" s="31">
        <f>(D38/C38)*100</f>
        <v>60.393341564812118</v>
      </c>
    </row>
    <row r="39" spans="1:9" ht="16.5" thickTop="1" thickBot="1" x14ac:dyDescent="0.3">
      <c r="A39" s="37">
        <v>31</v>
      </c>
      <c r="B39" s="36" t="s">
        <v>108</v>
      </c>
      <c r="C39" s="31">
        <v>2989101</v>
      </c>
      <c r="D39" s="31">
        <f>SUM(D40+D44+D45)</f>
        <v>1296321.6600000001</v>
      </c>
      <c r="E39" s="15">
        <f>(D39/C39)*100</f>
        <v>43.368278957452425</v>
      </c>
    </row>
    <row r="40" spans="1:9" ht="15.75" thickTop="1" x14ac:dyDescent="0.25">
      <c r="A40" s="16">
        <v>311</v>
      </c>
      <c r="B40" s="17" t="s">
        <v>25</v>
      </c>
      <c r="C40" s="24">
        <v>0</v>
      </c>
      <c r="D40" s="24">
        <f>SUM(D41:D43)</f>
        <v>1079638.46</v>
      </c>
      <c r="E40" s="15">
        <v>0</v>
      </c>
    </row>
    <row r="41" spans="1:9" x14ac:dyDescent="0.25">
      <c r="A41" s="1">
        <v>3111</v>
      </c>
      <c r="B41" s="2" t="s">
        <v>39</v>
      </c>
      <c r="C41" s="4">
        <v>0</v>
      </c>
      <c r="D41" s="4">
        <v>1078639.6299999999</v>
      </c>
      <c r="E41" s="4">
        <v>0</v>
      </c>
    </row>
    <row r="42" spans="1:9" x14ac:dyDescent="0.25">
      <c r="A42" s="1">
        <v>3113</v>
      </c>
      <c r="B42" s="2" t="s">
        <v>82</v>
      </c>
      <c r="C42" s="4">
        <v>0</v>
      </c>
      <c r="D42" s="4">
        <v>357.81</v>
      </c>
      <c r="E42" s="4">
        <v>0</v>
      </c>
      <c r="G42" s="27"/>
      <c r="H42" s="27"/>
    </row>
    <row r="43" spans="1:9" x14ac:dyDescent="0.25">
      <c r="A43" s="1">
        <v>3114</v>
      </c>
      <c r="B43" s="2" t="s">
        <v>83</v>
      </c>
      <c r="C43" s="4">
        <v>0</v>
      </c>
      <c r="D43" s="4">
        <v>641.02</v>
      </c>
      <c r="E43" s="4">
        <v>0</v>
      </c>
      <c r="G43" s="26"/>
      <c r="H43" s="26"/>
      <c r="I43" s="30"/>
    </row>
    <row r="44" spans="1:9" x14ac:dyDescent="0.25">
      <c r="A44" s="16">
        <v>312</v>
      </c>
      <c r="B44" s="17" t="s">
        <v>26</v>
      </c>
      <c r="C44" s="24">
        <v>0</v>
      </c>
      <c r="D44" s="24">
        <v>40004.6</v>
      </c>
      <c r="E44" s="15">
        <v>0</v>
      </c>
    </row>
    <row r="45" spans="1:9" x14ac:dyDescent="0.25">
      <c r="A45" s="16">
        <v>313</v>
      </c>
      <c r="B45" s="17" t="s">
        <v>27</v>
      </c>
      <c r="C45" s="24">
        <v>0</v>
      </c>
      <c r="D45" s="24">
        <f>SUM(D46)</f>
        <v>176678.6</v>
      </c>
      <c r="E45" s="15">
        <v>0</v>
      </c>
    </row>
    <row r="46" spans="1:9" x14ac:dyDescent="0.25">
      <c r="A46" s="1">
        <v>3132</v>
      </c>
      <c r="B46" s="2" t="s">
        <v>40</v>
      </c>
      <c r="C46" s="4">
        <v>0</v>
      </c>
      <c r="D46" s="4">
        <v>176678.6</v>
      </c>
      <c r="E46" s="4">
        <v>0</v>
      </c>
    </row>
    <row r="47" spans="1:9" x14ac:dyDescent="0.25">
      <c r="A47" s="8">
        <v>32</v>
      </c>
      <c r="B47" s="9" t="s">
        <v>107</v>
      </c>
      <c r="C47" s="15">
        <v>993400</v>
      </c>
      <c r="D47" s="31">
        <f>SUM(D48+D53+D60+D70+D71)</f>
        <v>717616.85000000009</v>
      </c>
      <c r="E47" s="15">
        <f>(D47/C47)*100</f>
        <v>72.238458828266573</v>
      </c>
    </row>
    <row r="48" spans="1:9" x14ac:dyDescent="0.25">
      <c r="A48" s="16">
        <v>321</v>
      </c>
      <c r="B48" s="16" t="s">
        <v>41</v>
      </c>
      <c r="C48" s="24">
        <v>0</v>
      </c>
      <c r="D48" s="24">
        <f>SUM(D49:D52)</f>
        <v>103567.21</v>
      </c>
      <c r="E48" s="15">
        <v>0</v>
      </c>
    </row>
    <row r="49" spans="1:5" x14ac:dyDescent="0.25">
      <c r="A49" s="1">
        <v>3211</v>
      </c>
      <c r="B49" s="1" t="s">
        <v>42</v>
      </c>
      <c r="C49" s="4">
        <v>0</v>
      </c>
      <c r="D49" s="4">
        <v>50906.400000000001</v>
      </c>
      <c r="E49" s="4">
        <v>0</v>
      </c>
    </row>
    <row r="50" spans="1:5" x14ac:dyDescent="0.25">
      <c r="A50" s="1">
        <v>3212</v>
      </c>
      <c r="B50" s="1" t="s">
        <v>43</v>
      </c>
      <c r="C50" s="4">
        <v>0</v>
      </c>
      <c r="D50" s="4">
        <v>40745.26</v>
      </c>
      <c r="E50" s="4">
        <v>0</v>
      </c>
    </row>
    <row r="51" spans="1:5" x14ac:dyDescent="0.25">
      <c r="A51" s="1">
        <v>3213</v>
      </c>
      <c r="B51" s="1" t="s">
        <v>44</v>
      </c>
      <c r="C51" s="4">
        <v>0</v>
      </c>
      <c r="D51" s="4">
        <v>11910.55</v>
      </c>
      <c r="E51" s="4">
        <v>0</v>
      </c>
    </row>
    <row r="52" spans="1:5" x14ac:dyDescent="0.25">
      <c r="A52" s="1">
        <v>3214</v>
      </c>
      <c r="B52" s="1" t="s">
        <v>84</v>
      </c>
      <c r="C52" s="4">
        <v>0</v>
      </c>
      <c r="D52" s="4">
        <v>5</v>
      </c>
      <c r="E52" s="4">
        <v>0</v>
      </c>
    </row>
    <row r="53" spans="1:5" x14ac:dyDescent="0.25">
      <c r="A53" s="8">
        <v>322</v>
      </c>
      <c r="B53" s="8" t="s">
        <v>45</v>
      </c>
      <c r="C53" s="15">
        <v>0</v>
      </c>
      <c r="D53" s="15">
        <f>SUM(D54:D59)</f>
        <v>69149.19</v>
      </c>
      <c r="E53" s="15">
        <v>0</v>
      </c>
    </row>
    <row r="54" spans="1:5" x14ac:dyDescent="0.25">
      <c r="A54" s="1">
        <v>3221</v>
      </c>
      <c r="B54" s="1" t="s">
        <v>46</v>
      </c>
      <c r="C54" s="4">
        <v>0</v>
      </c>
      <c r="D54" s="4">
        <v>8405</v>
      </c>
      <c r="E54" s="4">
        <v>0</v>
      </c>
    </row>
    <row r="55" spans="1:5" x14ac:dyDescent="0.25">
      <c r="A55" s="1">
        <v>3222</v>
      </c>
      <c r="B55" s="1" t="s">
        <v>47</v>
      </c>
      <c r="C55" s="4">
        <v>0</v>
      </c>
      <c r="D55" s="4">
        <v>5456.5</v>
      </c>
      <c r="E55" s="4">
        <v>0</v>
      </c>
    </row>
    <row r="56" spans="1:5" x14ac:dyDescent="0.25">
      <c r="A56" s="1">
        <v>3223</v>
      </c>
      <c r="B56" s="1" t="s">
        <v>48</v>
      </c>
      <c r="C56" s="4">
        <v>0</v>
      </c>
      <c r="D56" s="4">
        <v>44249.48</v>
      </c>
      <c r="E56" s="4">
        <v>0</v>
      </c>
    </row>
    <row r="57" spans="1:5" x14ac:dyDescent="0.25">
      <c r="A57" s="6">
        <v>3224</v>
      </c>
      <c r="B57" s="1" t="s">
        <v>49</v>
      </c>
      <c r="C57" s="4">
        <v>0</v>
      </c>
      <c r="D57" s="4">
        <v>2144.81</v>
      </c>
      <c r="E57" s="4">
        <v>0</v>
      </c>
    </row>
    <row r="58" spans="1:5" x14ac:dyDescent="0.25">
      <c r="A58" s="6">
        <v>3225</v>
      </c>
      <c r="B58" s="1" t="s">
        <v>50</v>
      </c>
      <c r="C58" s="4">
        <v>0</v>
      </c>
      <c r="D58" s="4">
        <v>3812.14</v>
      </c>
      <c r="E58" s="4">
        <v>0</v>
      </c>
    </row>
    <row r="59" spans="1:5" x14ac:dyDescent="0.25">
      <c r="A59" s="6">
        <v>3227</v>
      </c>
      <c r="B59" s="1" t="s">
        <v>85</v>
      </c>
      <c r="C59" s="4">
        <v>0</v>
      </c>
      <c r="D59" s="4">
        <v>5081.26</v>
      </c>
      <c r="E59" s="4">
        <v>0</v>
      </c>
    </row>
    <row r="60" spans="1:5" x14ac:dyDescent="0.25">
      <c r="A60" s="10">
        <v>323</v>
      </c>
      <c r="B60" s="8" t="s">
        <v>51</v>
      </c>
      <c r="C60" s="15">
        <v>0</v>
      </c>
      <c r="D60" s="15">
        <f>SUM(D61:D69)</f>
        <v>487640.65</v>
      </c>
      <c r="E60" s="15">
        <v>0</v>
      </c>
    </row>
    <row r="61" spans="1:5" x14ac:dyDescent="0.25">
      <c r="A61" s="6">
        <v>3231</v>
      </c>
      <c r="B61" s="1" t="s">
        <v>52</v>
      </c>
      <c r="C61" s="4">
        <v>0</v>
      </c>
      <c r="D61" s="4">
        <v>13216.85</v>
      </c>
      <c r="E61" s="4">
        <v>0</v>
      </c>
    </row>
    <row r="62" spans="1:5" x14ac:dyDescent="0.25">
      <c r="A62" s="6">
        <v>3232</v>
      </c>
      <c r="B62" s="1" t="s">
        <v>53</v>
      </c>
      <c r="C62" s="4">
        <v>0</v>
      </c>
      <c r="D62" s="4">
        <v>247848.78</v>
      </c>
      <c r="E62" s="4">
        <v>0</v>
      </c>
    </row>
    <row r="63" spans="1:5" x14ac:dyDescent="0.25">
      <c r="A63" s="6">
        <v>3233</v>
      </c>
      <c r="B63" s="1" t="s">
        <v>54</v>
      </c>
      <c r="C63" s="4">
        <v>0</v>
      </c>
      <c r="D63" s="4">
        <v>5382.11</v>
      </c>
      <c r="E63" s="4">
        <v>0</v>
      </c>
    </row>
    <row r="64" spans="1:5" x14ac:dyDescent="0.25">
      <c r="A64" s="6">
        <v>3234</v>
      </c>
      <c r="B64" s="1" t="s">
        <v>55</v>
      </c>
      <c r="C64" s="4">
        <v>0</v>
      </c>
      <c r="D64" s="4">
        <v>6263.32</v>
      </c>
      <c r="E64" s="4">
        <v>0</v>
      </c>
    </row>
    <row r="65" spans="1:5" x14ac:dyDescent="0.25">
      <c r="A65" s="6">
        <v>3235</v>
      </c>
      <c r="B65" s="1" t="s">
        <v>86</v>
      </c>
      <c r="C65" s="4">
        <v>0</v>
      </c>
      <c r="D65" s="4">
        <v>6499.37</v>
      </c>
      <c r="E65" s="4">
        <v>0</v>
      </c>
    </row>
    <row r="66" spans="1:5" x14ac:dyDescent="0.25">
      <c r="A66" s="6">
        <v>3236</v>
      </c>
      <c r="B66" s="1" t="s">
        <v>56</v>
      </c>
      <c r="C66" s="4">
        <v>0</v>
      </c>
      <c r="D66" s="4">
        <v>7325.78</v>
      </c>
      <c r="E66" s="4">
        <v>0</v>
      </c>
    </row>
    <row r="67" spans="1:5" x14ac:dyDescent="0.25">
      <c r="A67" s="6">
        <v>3237</v>
      </c>
      <c r="B67" s="1" t="s">
        <v>57</v>
      </c>
      <c r="C67" s="4">
        <v>0</v>
      </c>
      <c r="D67" s="4">
        <v>166279.34</v>
      </c>
      <c r="E67" s="4">
        <v>0</v>
      </c>
    </row>
    <row r="68" spans="1:5" x14ac:dyDescent="0.25">
      <c r="A68" s="6">
        <v>3238</v>
      </c>
      <c r="B68" s="1" t="s">
        <v>58</v>
      </c>
      <c r="C68" s="4">
        <v>0</v>
      </c>
      <c r="D68" s="4">
        <v>10658.67</v>
      </c>
      <c r="E68" s="4">
        <v>0</v>
      </c>
    </row>
    <row r="69" spans="1:5" x14ac:dyDescent="0.25">
      <c r="A69" s="6">
        <v>3239</v>
      </c>
      <c r="B69" s="1" t="s">
        <v>59</v>
      </c>
      <c r="C69" s="4">
        <v>0</v>
      </c>
      <c r="D69" s="4">
        <v>24166.43</v>
      </c>
      <c r="E69" s="4">
        <v>0</v>
      </c>
    </row>
    <row r="70" spans="1:5" x14ac:dyDescent="0.25">
      <c r="A70" s="10">
        <v>324</v>
      </c>
      <c r="B70" s="8" t="s">
        <v>87</v>
      </c>
      <c r="C70" s="15">
        <v>0</v>
      </c>
      <c r="D70" s="15">
        <v>17674.13</v>
      </c>
      <c r="E70" s="15">
        <v>0</v>
      </c>
    </row>
    <row r="71" spans="1:5" x14ac:dyDescent="0.25">
      <c r="A71" s="10">
        <v>329</v>
      </c>
      <c r="B71" s="8" t="s">
        <v>28</v>
      </c>
      <c r="C71" s="15">
        <v>0</v>
      </c>
      <c r="D71" s="15">
        <f>SUM(D72:D78)</f>
        <v>39585.67</v>
      </c>
      <c r="E71" s="15">
        <v>0</v>
      </c>
    </row>
    <row r="72" spans="1:5" x14ac:dyDescent="0.25">
      <c r="A72" s="25">
        <v>3291</v>
      </c>
      <c r="B72" s="16" t="s">
        <v>88</v>
      </c>
      <c r="C72" s="4">
        <v>0</v>
      </c>
      <c r="D72" s="24">
        <v>6178.59</v>
      </c>
      <c r="E72" s="4">
        <v>0</v>
      </c>
    </row>
    <row r="73" spans="1:5" x14ac:dyDescent="0.25">
      <c r="A73" s="6">
        <v>3292</v>
      </c>
      <c r="B73" s="1" t="s">
        <v>60</v>
      </c>
      <c r="C73" s="4">
        <v>0</v>
      </c>
      <c r="D73" s="4">
        <v>6205.4</v>
      </c>
      <c r="E73" s="4">
        <v>0</v>
      </c>
    </row>
    <row r="74" spans="1:5" x14ac:dyDescent="0.25">
      <c r="A74" s="6">
        <v>3293</v>
      </c>
      <c r="B74" s="1" t="s">
        <v>61</v>
      </c>
      <c r="C74" s="4">
        <v>0</v>
      </c>
      <c r="D74" s="4">
        <v>11174.01</v>
      </c>
      <c r="E74" s="4">
        <v>0</v>
      </c>
    </row>
    <row r="75" spans="1:5" x14ac:dyDescent="0.25">
      <c r="A75" s="6">
        <v>3294</v>
      </c>
      <c r="B75" s="1" t="s">
        <v>97</v>
      </c>
      <c r="C75" s="4"/>
      <c r="D75" s="4">
        <v>352.45</v>
      </c>
      <c r="E75" s="4"/>
    </row>
    <row r="76" spans="1:5" x14ac:dyDescent="0.25">
      <c r="A76" s="6">
        <v>3295</v>
      </c>
      <c r="B76" s="1" t="s">
        <v>89</v>
      </c>
      <c r="C76" s="4">
        <v>0</v>
      </c>
      <c r="D76" s="4">
        <v>5985.23</v>
      </c>
      <c r="E76" s="4">
        <v>0</v>
      </c>
    </row>
    <row r="77" spans="1:5" x14ac:dyDescent="0.25">
      <c r="A77" s="6">
        <v>3296</v>
      </c>
      <c r="B77" s="1" t="s">
        <v>90</v>
      </c>
      <c r="C77" s="4">
        <v>0</v>
      </c>
      <c r="D77" s="4">
        <v>8374.85</v>
      </c>
      <c r="E77" s="4">
        <v>0</v>
      </c>
    </row>
    <row r="78" spans="1:5" x14ac:dyDescent="0.25">
      <c r="A78" s="6">
        <v>3299</v>
      </c>
      <c r="B78" s="1" t="s">
        <v>28</v>
      </c>
      <c r="C78" s="4">
        <v>0</v>
      </c>
      <c r="D78" s="4">
        <v>1315.14</v>
      </c>
      <c r="E78" s="4">
        <v>0</v>
      </c>
    </row>
    <row r="79" spans="1:5" x14ac:dyDescent="0.25">
      <c r="A79" s="10">
        <v>34</v>
      </c>
      <c r="B79" s="8" t="s">
        <v>109</v>
      </c>
      <c r="C79" s="15">
        <v>24200</v>
      </c>
      <c r="D79" s="15">
        <f>SUM(D80)</f>
        <v>7583.96</v>
      </c>
      <c r="E79" s="15">
        <f>(D79/C79)*100</f>
        <v>31.338677685950412</v>
      </c>
    </row>
    <row r="80" spans="1:5" x14ac:dyDescent="0.25">
      <c r="A80" s="25">
        <v>343</v>
      </c>
      <c r="B80" s="16" t="s">
        <v>29</v>
      </c>
      <c r="C80" s="24">
        <v>0</v>
      </c>
      <c r="D80" s="24">
        <f>SUM(D81:D83)</f>
        <v>7583.96</v>
      </c>
      <c r="E80" s="15">
        <v>0</v>
      </c>
    </row>
    <row r="81" spans="1:5" x14ac:dyDescent="0.25">
      <c r="A81" s="6">
        <v>3431</v>
      </c>
      <c r="B81" s="1" t="s">
        <v>62</v>
      </c>
      <c r="C81" s="4">
        <v>0</v>
      </c>
      <c r="D81" s="4">
        <v>4719.1899999999996</v>
      </c>
      <c r="E81" s="4">
        <v>0</v>
      </c>
    </row>
    <row r="82" spans="1:5" ht="30" x14ac:dyDescent="0.25">
      <c r="A82" s="6">
        <v>3432</v>
      </c>
      <c r="B82" s="2" t="s">
        <v>91</v>
      </c>
      <c r="C82" s="4">
        <v>0</v>
      </c>
      <c r="D82" s="4">
        <v>501.64</v>
      </c>
      <c r="E82" s="4">
        <v>0</v>
      </c>
    </row>
    <row r="83" spans="1:5" x14ac:dyDescent="0.25">
      <c r="A83" s="6">
        <v>3434</v>
      </c>
      <c r="B83" s="1" t="s">
        <v>63</v>
      </c>
      <c r="C83" s="4">
        <v>0</v>
      </c>
      <c r="D83" s="4">
        <v>2363.13</v>
      </c>
      <c r="E83" s="4">
        <v>0</v>
      </c>
    </row>
    <row r="84" spans="1:5" x14ac:dyDescent="0.25">
      <c r="A84" s="10">
        <v>36</v>
      </c>
      <c r="B84" s="8" t="s">
        <v>98</v>
      </c>
      <c r="C84" s="4">
        <v>0</v>
      </c>
      <c r="D84" s="15">
        <f>SUM(D85)</f>
        <v>6867.2</v>
      </c>
      <c r="E84" s="4">
        <v>0</v>
      </c>
    </row>
    <row r="85" spans="1:5" x14ac:dyDescent="0.25">
      <c r="A85" s="25">
        <v>3693</v>
      </c>
      <c r="B85" s="16" t="s">
        <v>99</v>
      </c>
      <c r="C85" s="4">
        <v>0</v>
      </c>
      <c r="D85" s="4">
        <v>6867.2</v>
      </c>
      <c r="E85" s="4">
        <v>0</v>
      </c>
    </row>
    <row r="86" spans="1:5" x14ac:dyDescent="0.25">
      <c r="A86" s="10">
        <v>37</v>
      </c>
      <c r="B86" s="8" t="s">
        <v>110</v>
      </c>
      <c r="C86" s="15">
        <v>15000</v>
      </c>
      <c r="D86" s="15">
        <v>8530.98</v>
      </c>
      <c r="E86" s="15">
        <f>(D86/C86)*100</f>
        <v>56.873200000000004</v>
      </c>
    </row>
    <row r="87" spans="1:5" x14ac:dyDescent="0.25">
      <c r="A87" s="25">
        <v>372</v>
      </c>
      <c r="B87" s="16" t="s">
        <v>93</v>
      </c>
      <c r="C87" s="24">
        <v>15000</v>
      </c>
      <c r="D87" s="24">
        <f>SUM(D88)</f>
        <v>8530.98</v>
      </c>
      <c r="E87" s="15">
        <v>0</v>
      </c>
    </row>
    <row r="88" spans="1:5" x14ac:dyDescent="0.25">
      <c r="A88" s="6">
        <v>3721</v>
      </c>
      <c r="B88" s="1" t="s">
        <v>92</v>
      </c>
      <c r="C88" s="4">
        <v>0</v>
      </c>
      <c r="D88" s="4">
        <v>8530.98</v>
      </c>
      <c r="E88" s="4">
        <v>0</v>
      </c>
    </row>
    <row r="89" spans="1:5" x14ac:dyDescent="0.25">
      <c r="A89" s="10">
        <v>38</v>
      </c>
      <c r="B89" s="8" t="s">
        <v>111</v>
      </c>
      <c r="C89" s="15">
        <v>1000</v>
      </c>
      <c r="D89" s="15">
        <v>1000</v>
      </c>
      <c r="E89" s="15">
        <f>(D89/C89)*100</f>
        <v>100</v>
      </c>
    </row>
    <row r="90" spans="1:5" x14ac:dyDescent="0.25">
      <c r="A90" s="25">
        <v>381</v>
      </c>
      <c r="B90" s="16" t="s">
        <v>75</v>
      </c>
      <c r="C90" s="24">
        <v>1000</v>
      </c>
      <c r="D90" s="24">
        <f>SUM(D91)</f>
        <v>1000</v>
      </c>
      <c r="E90" s="15">
        <v>0</v>
      </c>
    </row>
    <row r="91" spans="1:5" x14ac:dyDescent="0.25">
      <c r="A91" s="6">
        <v>3811</v>
      </c>
      <c r="B91" s="1" t="s">
        <v>94</v>
      </c>
      <c r="C91" s="4">
        <v>0</v>
      </c>
      <c r="D91" s="4">
        <v>1000</v>
      </c>
      <c r="E91" s="4">
        <v>0</v>
      </c>
    </row>
    <row r="92" spans="1:5" x14ac:dyDescent="0.25">
      <c r="A92" s="10">
        <v>4</v>
      </c>
      <c r="B92" s="8" t="s">
        <v>106</v>
      </c>
      <c r="C92" s="15">
        <f>SUM(C93+C94)</f>
        <v>60000</v>
      </c>
      <c r="D92" s="15">
        <v>427758.91</v>
      </c>
      <c r="E92" s="15">
        <f>(D92/C92)*100</f>
        <v>712.93151666666665</v>
      </c>
    </row>
    <row r="93" spans="1:5" x14ac:dyDescent="0.25">
      <c r="A93" s="10">
        <v>41</v>
      </c>
      <c r="B93" s="8" t="s">
        <v>105</v>
      </c>
      <c r="C93" s="24">
        <v>35000</v>
      </c>
      <c r="D93" s="4">
        <v>0</v>
      </c>
      <c r="E93" s="4">
        <v>0</v>
      </c>
    </row>
    <row r="94" spans="1:5" x14ac:dyDescent="0.25">
      <c r="A94" s="10">
        <v>42</v>
      </c>
      <c r="B94" s="8" t="s">
        <v>112</v>
      </c>
      <c r="C94" s="24">
        <v>25000</v>
      </c>
      <c r="D94" s="4">
        <v>0</v>
      </c>
      <c r="E94" s="4">
        <v>0</v>
      </c>
    </row>
    <row r="95" spans="1:5" x14ac:dyDescent="0.25">
      <c r="A95" s="25">
        <v>422</v>
      </c>
      <c r="B95" s="16" t="s">
        <v>30</v>
      </c>
      <c r="C95" s="24">
        <v>0</v>
      </c>
      <c r="D95" s="24">
        <f>SUM(D96:D102)</f>
        <v>427664.54000000004</v>
      </c>
      <c r="E95" s="24">
        <v>0</v>
      </c>
    </row>
    <row r="96" spans="1:5" x14ac:dyDescent="0.25">
      <c r="A96" s="6">
        <v>4221</v>
      </c>
      <c r="B96" s="1" t="s">
        <v>31</v>
      </c>
      <c r="C96" s="4">
        <v>0</v>
      </c>
      <c r="D96" s="4">
        <v>6538.9</v>
      </c>
      <c r="E96" s="4">
        <v>0</v>
      </c>
    </row>
    <row r="97" spans="1:5" x14ac:dyDescent="0.25">
      <c r="A97" s="6">
        <v>4222</v>
      </c>
      <c r="B97" s="1" t="s">
        <v>100</v>
      </c>
      <c r="C97" s="4">
        <v>0</v>
      </c>
      <c r="D97" s="4">
        <v>119.9</v>
      </c>
      <c r="E97" s="4">
        <v>0</v>
      </c>
    </row>
    <row r="98" spans="1:5" x14ac:dyDescent="0.25">
      <c r="A98" s="6">
        <v>4223</v>
      </c>
      <c r="B98" s="1" t="s">
        <v>32</v>
      </c>
      <c r="C98" s="4">
        <v>0</v>
      </c>
      <c r="D98" s="4">
        <v>680.15</v>
      </c>
      <c r="E98" s="4">
        <v>0</v>
      </c>
    </row>
    <row r="99" spans="1:5" x14ac:dyDescent="0.25">
      <c r="A99" s="6">
        <v>4224</v>
      </c>
      <c r="B99" s="1" t="s">
        <v>101</v>
      </c>
      <c r="C99" s="4">
        <v>0</v>
      </c>
      <c r="D99" s="4">
        <v>316236.15000000002</v>
      </c>
      <c r="E99" s="4">
        <v>0</v>
      </c>
    </row>
    <row r="100" spans="1:5" x14ac:dyDescent="0.25">
      <c r="A100" s="6">
        <v>4225</v>
      </c>
      <c r="B100" s="1" t="s">
        <v>102</v>
      </c>
      <c r="C100" s="4">
        <v>0</v>
      </c>
      <c r="D100" s="4">
        <v>244.12</v>
      </c>
      <c r="E100" s="4">
        <v>0</v>
      </c>
    </row>
    <row r="101" spans="1:5" x14ac:dyDescent="0.25">
      <c r="A101" s="6">
        <v>4226</v>
      </c>
      <c r="B101" s="1" t="s">
        <v>103</v>
      </c>
      <c r="C101" s="4">
        <v>0</v>
      </c>
      <c r="D101" s="4">
        <v>0</v>
      </c>
      <c r="E101" s="4">
        <v>0</v>
      </c>
    </row>
    <row r="102" spans="1:5" x14ac:dyDescent="0.25">
      <c r="A102" s="6">
        <v>4227</v>
      </c>
      <c r="B102" s="1" t="s">
        <v>33</v>
      </c>
      <c r="C102" s="4">
        <v>0</v>
      </c>
      <c r="D102" s="4">
        <v>103845.32</v>
      </c>
      <c r="E102" s="4">
        <v>0</v>
      </c>
    </row>
    <row r="103" spans="1:5" x14ac:dyDescent="0.25">
      <c r="A103" s="10">
        <v>424</v>
      </c>
      <c r="B103" s="8" t="s">
        <v>34</v>
      </c>
      <c r="C103" s="15">
        <v>0</v>
      </c>
      <c r="D103" s="15">
        <f>SUM(D104)</f>
        <v>94.37</v>
      </c>
      <c r="E103" s="15">
        <v>0</v>
      </c>
    </row>
    <row r="104" spans="1:5" x14ac:dyDescent="0.25">
      <c r="A104" s="6">
        <v>4241</v>
      </c>
      <c r="B104" s="1" t="s">
        <v>35</v>
      </c>
      <c r="C104" s="4">
        <v>0</v>
      </c>
      <c r="D104" s="4">
        <v>94.37</v>
      </c>
      <c r="E104" s="4">
        <v>0</v>
      </c>
    </row>
    <row r="105" spans="1:5" x14ac:dyDescent="0.25">
      <c r="A105" s="10">
        <v>426</v>
      </c>
      <c r="B105" s="8" t="s">
        <v>36</v>
      </c>
      <c r="C105" s="4"/>
      <c r="D105" s="4"/>
      <c r="E105" s="4"/>
    </row>
    <row r="106" spans="1:5" x14ac:dyDescent="0.25">
      <c r="A106" s="6">
        <v>4262</v>
      </c>
      <c r="B106" s="1" t="s">
        <v>37</v>
      </c>
      <c r="C106" s="4"/>
      <c r="D106" s="4"/>
      <c r="E106" s="4"/>
    </row>
    <row r="107" spans="1:5" x14ac:dyDescent="0.25">
      <c r="A107" s="10">
        <v>451</v>
      </c>
      <c r="B107" s="8" t="s">
        <v>38</v>
      </c>
      <c r="C107" s="4"/>
      <c r="D107" s="4"/>
      <c r="E107" s="4"/>
    </row>
    <row r="108" spans="1:5" x14ac:dyDescent="0.25">
      <c r="A108" s="6">
        <v>4511</v>
      </c>
      <c r="B108" s="1" t="s">
        <v>38</v>
      </c>
      <c r="C108" s="4"/>
      <c r="D108" s="4"/>
      <c r="E108" s="4"/>
    </row>
  </sheetData>
  <mergeCells count="2">
    <mergeCell ref="A7:B7"/>
    <mergeCell ref="A38:B38"/>
  </mergeCells>
  <pageMargins left="0.7" right="0.7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Dupin</dc:creator>
  <cp:lastModifiedBy>Katarina Bukovac</cp:lastModifiedBy>
  <cp:lastPrinted>2022-09-13T11:42:49Z</cp:lastPrinted>
  <dcterms:created xsi:type="dcterms:W3CDTF">2022-08-26T09:00:49Z</dcterms:created>
  <dcterms:modified xsi:type="dcterms:W3CDTF">2023-10-24T07:31:42Z</dcterms:modified>
</cp:coreProperties>
</file>